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5600" windowHeight="1048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13" name="ID_99704B6585CC48EB94FD5F6C2D80D91F" descr="sku-蓝天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5" name="ID_374AF096CD0F4D808DA745C59D8CF1DE" descr="sku-躺卧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2" name="ID_8527DEB0A5FC4092AB3D64483901DCAD" descr="sku-惊魂夜"/>
        <xdr:cNvPicPr/>
      </xdr:nvPicPr>
      <xdr:blipFill>
        <a:blip r:embed="rId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29" name="ID_3FB3CC26DE6C4B98B22848087A8A1EAC" descr="sku-镰刀下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4" name="ID_71F7C8966D344232BC80597759475486" descr="sku-躺卧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28" name="ID_123A766E64594C8AA46E0547C74F4CE1" descr="sku-镰刀下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0" name="ID_64131CFBD8014D1CABA39EFB707A5D36" descr="sku-荒野"/>
        <xdr:cNvPicPr/>
      </xdr:nvPicPr>
      <xdr:blipFill>
        <a:blip r:embed="rId5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27" name="ID_DC014FA1A4CD483AAA6568A81F91AE17" descr="sku-蓝天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8" name="ID_D65A86BD7CA8413F86E2BCBC3BF9B17B" descr="sku-万圣节小镇"/>
        <xdr:cNvPicPr/>
      </xdr:nvPicPr>
      <xdr:blipFill>
        <a:blip r:embed="rId6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2" name="ID_4EB64C6287644BCC87649C6808ECB46D" descr="sku-南瓜南瓜南瓜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4" name="ID_5B91E639A24E4E648834C18FB1273A38" descr="sku-杀手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1" name="ID_133DB73D89CF48DB9247AD278E90FCE7" descr="sku-萝莉与南瓜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5" name="ID_5C47D8EE9FAD44ACAE2290C88564A64B" descr="sku-杀手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0" name="ID_56D2B4C904EA44EB8109386A238E554B" descr="sku-萝莉与南瓜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9" name="ID_ED72C9651053483AA65E7BCB07CBF69A" descr="sku-万圣节小镇"/>
        <xdr:cNvPicPr/>
      </xdr:nvPicPr>
      <xdr:blipFill>
        <a:blip r:embed="rId6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6" name="ID_9D202FC890FA41E38CB642D0A7999392" descr="sku-万圣节快乐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3" name="ID_D8A8E06BC6BA42CD8BA1E1064ABD7E39" descr="sku-南瓜南瓜南瓜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4" name="ID_A4C39021B8AA482FB60F79E0A4D3F164" descr="sku-少年巫师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5" name="ID_CB3CA4B0F931462E8FE6C719664DCDA8" descr="sku-少年巫师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82" name="ID_14412A6278C64DEDB13C14D84CD29E3F" descr="sku-载歌载舞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1" name="ID_4E5FFD5173AB483A8DF2E99C97E2F179" descr="sku-右go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6" name="ID_204F6C6EEA24488E97004995151CE6A8" descr="sku-雾气重重"/>
        <xdr:cNvPicPr/>
      </xdr:nvPicPr>
      <xdr:blipFill>
        <a:blip r:embed="rId14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83" name="ID_A68A9F4AC8064CD9BD06B0484CEAAB49" descr="sku-载歌载舞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0" name="ID_2D8DFE9245894C15AB8A89D73A569DA1" descr="sku-右go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7" name="ID_4DD05715E42949A5A44801D0B15292AD" descr="sku-雾气重重"/>
        <xdr:cNvPicPr/>
      </xdr:nvPicPr>
      <xdr:blipFill>
        <a:blip r:embed="rId14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3" name="ID_9737DDF3B3BA4D21AD3F617D23E8F276" descr="sku-左BOO"/>
        <xdr:cNvPicPr/>
      </xdr:nvPicPr>
      <xdr:blipFill>
        <a:blip r:embed="rId15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8" name="ID_9AF3A66C4EAF469A83A2E85C9D7CF9C8" descr="sku-虚无巫婆"/>
        <xdr:cNvPicPr/>
      </xdr:nvPicPr>
      <xdr:blipFill>
        <a:blip r:embed="rId16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2" name="ID_2396FD5438304D75983A93DDD39E52FA" descr="sku-左BOO"/>
        <xdr:cNvPicPr/>
      </xdr:nvPicPr>
      <xdr:blipFill>
        <a:blip r:embed="rId15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9" name="ID_940D16BCEE7046279F5DBB9645906A51" descr="sku-虚无巫婆"/>
        <xdr:cNvPicPr/>
      </xdr:nvPicPr>
      <xdr:blipFill>
        <a:blip r:embed="rId16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0" name="ID_CD4DAC2A5B074EC2B5AA56394B3A7891" descr="sku-圆月老宅"/>
        <xdr:cNvPicPr/>
      </xdr:nvPicPr>
      <xdr:blipFill>
        <a:blip r:embed="rId17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1" name="ID_1ACC37F2D24A44D5813951E87C890DAE" descr="sku-圆月老宅"/>
        <xdr:cNvPicPr/>
      </xdr:nvPicPr>
      <xdr:blipFill>
        <a:blip r:embed="rId17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2" name="ID_A5E5114C96E34E938D5DEB7002D72B08" descr="sku-这不是蝙蝠"/>
        <xdr:cNvPicPr/>
      </xdr:nvPicPr>
      <xdr:blipFill>
        <a:blip r:embed="rId18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3" name="ID_7DD677DE0A694611B1474557003F5061" descr="sku-这不是蝙蝠"/>
        <xdr:cNvPicPr/>
      </xdr:nvPicPr>
      <xdr:blipFill>
        <a:blip r:embed="rId18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7" name="ID_978092B3A3774341BE56F058ED6CEC44" descr="sku-蝙蝠来袭"/>
        <xdr:cNvPicPr/>
      </xdr:nvPicPr>
      <xdr:blipFill>
        <a:blip r:embed="rId1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4" name="ID_0204A974CB504B7D921AFE682D726903" descr="sku-征服世界"/>
        <xdr:cNvPicPr/>
      </xdr:nvPicPr>
      <xdr:blipFill>
        <a:blip r:embed="rId20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5" name="ID_EDCA25EEFFD94FAE8E83B71258D3039B" descr="sku-征服世界"/>
        <xdr:cNvPicPr/>
      </xdr:nvPicPr>
      <xdr:blipFill>
        <a:blip r:embed="rId20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6" name="ID_4E6B831D13AF4AA482B3815F2680FC4A" descr="sku-丛林"/>
        <xdr:cNvPicPr/>
      </xdr:nvPicPr>
      <xdr:blipFill>
        <a:blip r:embed="rId21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2" name="ID_35A5E02803364F048FD7264E2DC939B7" descr="sku-派对"/>
        <xdr:cNvPicPr/>
      </xdr:nvPicPr>
      <xdr:blipFill>
        <a:blip r:embed="rId22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7" name="ID_89072998EADF4FC3B81C3D9D68254ACA" descr="sku-丛林"/>
        <xdr:cNvPicPr/>
      </xdr:nvPicPr>
      <xdr:blipFill>
        <a:blip r:embed="rId21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1" name="ID_3142C4F028024159A797E4BFAFA6B8F2" descr="sku-沉寂"/>
        <xdr:cNvPicPr/>
      </xdr:nvPicPr>
      <xdr:blipFill>
        <a:blip r:embed="rId2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8" name="ID_0E066D43C3BC4C30AB83773946087E3D" descr="sku-黑猫南瓜幽灵"/>
        <xdr:cNvPicPr/>
      </xdr:nvPicPr>
      <xdr:blipFill>
        <a:blip r:embed="rId24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0" name="ID_470C76DFC4BC4213AA9F037A4584BF78" descr="sku-沉寂"/>
        <xdr:cNvPicPr/>
      </xdr:nvPicPr>
      <xdr:blipFill>
        <a:blip r:embed="rId2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9" name="ID_BBA7185B3EBA49748B7B5FD605F41AE9" descr="sku-黑猫南瓜幽灵"/>
        <xdr:cNvPicPr/>
      </xdr:nvPicPr>
      <xdr:blipFill>
        <a:blip r:embed="rId24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1" name="ID_1904061496A2430BB917F680258E974C" descr="sku-荒野"/>
        <xdr:cNvPicPr/>
      </xdr:nvPicPr>
      <xdr:blipFill>
        <a:blip r:embed="rId5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3" name="ID_087B41BE410E45EA9EBC77FE9277EF7C" descr="sku-惊魂夜"/>
        <xdr:cNvPicPr/>
      </xdr:nvPicPr>
      <xdr:blipFill>
        <a:blip r:embed="rId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7" name="ID_8E7C9816E5D447B285FF33284CAD052F" descr="sku-万圣节快乐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8" name="ID_E9DEDDC407CA432E850AC23F3F6ADC69" descr="sku-右BOO"/>
        <xdr:cNvPicPr/>
      </xdr:nvPicPr>
      <xdr:blipFill>
        <a:blip r:embed="rId25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84" name="ID_080E438E958B42E2B0688D6455AFDD4E" descr="sku-蛛网"/>
        <xdr:cNvPicPr/>
      </xdr:nvPicPr>
      <xdr:blipFill>
        <a:blip r:embed="rId26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9" name="ID_99A9CFBA204542AB9EF0661092A878C6" descr="sku-右BOO"/>
        <xdr:cNvPicPr/>
      </xdr:nvPicPr>
      <xdr:blipFill>
        <a:blip r:embed="rId25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4" name="ID_6017AF42AAD74DAF99538DF9272C106F" descr="sku-左go"/>
        <xdr:cNvPicPr/>
      </xdr:nvPicPr>
      <xdr:blipFill>
        <a:blip r:embed="rId27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5" name="ID_7A5BD58EAC0547F497A2F098F17AE916" descr="sku-左go"/>
        <xdr:cNvPicPr/>
      </xdr:nvPicPr>
      <xdr:blipFill>
        <a:blip r:embed="rId27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6" name="ID_192F532BB16A4552B736F51328CE59DF" descr="sku-蝙蝠来袭"/>
        <xdr:cNvPicPr/>
      </xdr:nvPicPr>
      <xdr:blipFill>
        <a:blip r:embed="rId1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8" name="ID_3B32968D74B7445DB0ED6E2594224FF5" descr="sku-沉寂"/>
        <xdr:cNvPicPr/>
      </xdr:nvPicPr>
      <xdr:blipFill>
        <a:blip r:embed="rId2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9" name="ID_CBCEF7A09153498DA78631CC9E9891FB" descr="sku-沉寂"/>
        <xdr:cNvPicPr/>
      </xdr:nvPicPr>
      <xdr:blipFill>
        <a:blip r:embed="rId2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3" name="ID_CF9C789AA5754683AEDED3569F016052" descr="sku-派对"/>
        <xdr:cNvPicPr/>
      </xdr:nvPicPr>
      <xdr:blipFill>
        <a:blip r:embed="rId22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6" name="ID_EB95BDB6CC1B446A9B40FECB31033407" descr="sku-万圣节咯"/>
        <xdr:cNvPicPr/>
      </xdr:nvPicPr>
      <xdr:blipFill>
        <a:blip r:embed="rId28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77" name="ID_B883D9D788554CF290C67849CECFD10B" descr="sku-万圣节咯"/>
        <xdr:cNvPicPr/>
      </xdr:nvPicPr>
      <xdr:blipFill>
        <a:blip r:embed="rId28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80" name="ID_A228DE6985354D588D957C62EE8F0175" descr="sku-艺术家"/>
        <xdr:cNvPicPr/>
      </xdr:nvPicPr>
      <xdr:blipFill>
        <a:blip r:embed="rId2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81" name="ID_C534FF2D04254DCA8AB43F1FD2035EDC" descr="sku-艺术家"/>
        <xdr:cNvPicPr/>
      </xdr:nvPicPr>
      <xdr:blipFill>
        <a:blip r:embed="rId2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85" name="ID_3B783C7C0AC64C229A6B844ABC14AC27" descr="sku-蛛网"/>
        <xdr:cNvPicPr/>
      </xdr:nvPicPr>
      <xdr:blipFill>
        <a:blip r:embed="rId26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<sst xmlns="http://schemas.openxmlformats.org/spreadsheetml/2006/main" count="86" uniqueCount="80">
  <si>
    <t>货号</t>
  </si>
  <si>
    <t>工厂</t>
  </si>
  <si>
    <t>类目</t>
  </si>
  <si>
    <t>商品</t>
  </si>
  <si>
    <t>链接</t>
  </si>
  <si>
    <t>型号</t>
  </si>
  <si>
    <t>成本单价</t>
  </si>
  <si>
    <t>图片</t>
  </si>
  <si>
    <t>sku号</t>
  </si>
  <si>
    <t>平台（temu）</t>
  </si>
  <si>
    <t>备注</t>
  </si>
  <si>
    <t>XP111120240705001</t>
  </si>
  <si>
    <t>深圳市玩途橡胶制品有限公司</t>
  </si>
  <si>
    <t>家居、厨房用品</t>
  </si>
  <si>
    <t>万圣节款防滑垫</t>
  </si>
  <si>
    <t>https://detail.1688.com/offer/779683648154.html?spm=a360q.8274423.0.0.7b854c9aPuSPwN</t>
  </si>
  <si>
    <t>蓝天-40*60cm/15.75*23.62in</t>
  </si>
  <si>
    <t>蓝天-50*80cm/19.69*31.5in</t>
  </si>
  <si>
    <t>镰刀下-40*60cm/15.75*23.62in</t>
  </si>
  <si>
    <t>镰刀下-50*80cm/19.69*31.5in</t>
  </si>
  <si>
    <t>萝莉与南瓜-40*60cm/15.75*23.62in</t>
  </si>
  <si>
    <t>萝莉与南瓜-50*80cm/19.69*31.5in</t>
  </si>
  <si>
    <t>南瓜南瓜南瓜-40*60cm/15.75*23.62in</t>
  </si>
  <si>
    <t>南瓜南瓜南瓜-50*80cm/19.69*31.5in</t>
  </si>
  <si>
    <t>少年巫师-40*60cm/15.75*23.62in</t>
  </si>
  <si>
    <t>少年巫师-50*80cm/19.69*31.5in</t>
  </si>
  <si>
    <t>雾气重重-40*60cm/15.75*23.62in</t>
  </si>
  <si>
    <t>雾气重重-50*80cm/19.69*31.5in</t>
  </si>
  <si>
    <t>虚无巫婆-40*60cm/15.75*23.62in</t>
  </si>
  <si>
    <t>虚无巫婆-50*80cm/19.69*31.5in</t>
  </si>
  <si>
    <t>圆月老宅-40*60cm/15.75*23.62in</t>
  </si>
  <si>
    <t>圆月老宅-50*80cm/19.69*31.5in</t>
  </si>
  <si>
    <t>这不是蝙蝠-40*60cm/15.75*23.62in</t>
  </si>
  <si>
    <t>这不是蝙蝠-50*80cm/19.69*31.5in</t>
  </si>
  <si>
    <t>征服世界-40*60cm/15.75*23.62in</t>
  </si>
  <si>
    <t>征服世界-50*80cm/19.69*31.5in</t>
  </si>
  <si>
    <t>XP111120240713001</t>
  </si>
  <si>
    <t>万圣节黑猫款防滑垫</t>
  </si>
  <si>
    <t>丛林-40*60cm/15.75*23.62in</t>
  </si>
  <si>
    <t>丛林-50*80cm/19.69*31.5in</t>
  </si>
  <si>
    <t>黑猫南瓜幽灵-40*60cm/15.75*23.62in</t>
  </si>
  <si>
    <t>黑猫南瓜幽灵-50*80cm/19.69*31.5in</t>
  </si>
  <si>
    <t>荒野-40*60cm/15.75*23.62in</t>
  </si>
  <si>
    <t>荒野-50*80cm/19.69*31.5in</t>
  </si>
  <si>
    <t>惊魂夜-40*60cm/15.75*23.62in</t>
  </si>
  <si>
    <t>惊魂夜-50*80cm/19.69*31.5in</t>
  </si>
  <si>
    <t>杀手-40*60cm/15.75*23.62in</t>
  </si>
  <si>
    <t>杀手-50*80cm/19.69*31.5in</t>
  </si>
  <si>
    <t>万圣节快乐-40*60cm/15.75*23.62in</t>
  </si>
  <si>
    <t>万圣节快乐-50*80cm/19.69*31.5in</t>
  </si>
  <si>
    <t>右BOO-40*60cm/15.75*23.62in</t>
  </si>
  <si>
    <t>右BOO-50*80cm/19.69*31.5in</t>
  </si>
  <si>
    <t>右go-40*60cm/15.75*23.62in</t>
  </si>
  <si>
    <t>右go-50*80cm/19.69*31.5in</t>
  </si>
  <si>
    <t>左BOO-40*60cm/15.75*23.62in</t>
  </si>
  <si>
    <t>左BOO-50*80cm/19.69*31.5in</t>
  </si>
  <si>
    <t>左go-40*60cm/15.75*23.62in</t>
  </si>
  <si>
    <t>左go-50*80cm/19.69*31.5in</t>
  </si>
  <si>
    <t>XP111120240715001</t>
  </si>
  <si>
    <t>万圣节综合款防滑垫</t>
  </si>
  <si>
    <t>蝙蝠来袭-40*60cm/15.75*23.62in</t>
  </si>
  <si>
    <t>蝙蝠来袭-50*80cm/19.69*31.5in</t>
  </si>
  <si>
    <t>沉寂-40*60cm/15.75*23.62in</t>
  </si>
  <si>
    <t>沉寂-50*80cm/19.69*31.5in</t>
  </si>
  <si>
    <t>欢迎-40*60cm/15.75*23.62in</t>
  </si>
  <si>
    <t>欢迎-50*80cm/19.69*31.5in</t>
  </si>
  <si>
    <t>派对-40*60cm/15.75*23.62in</t>
  </si>
  <si>
    <t>派对-50*80cm/19.69*31.5in</t>
  </si>
  <si>
    <t>躺卧-40*60cm/15.75*23.62in</t>
  </si>
  <si>
    <t>躺卧-50*80cm/19.69*31.5in</t>
  </si>
  <si>
    <t>万圣节咯-40*60cm/15.75*23.62in</t>
  </si>
  <si>
    <t>万圣节咯-50*80cm/19.69*31.5in</t>
  </si>
  <si>
    <t>万圣节小镇-40*60cm/15.75*23.62in</t>
  </si>
  <si>
    <t>万圣节小镇-50*80cm/19.69*31.5in</t>
  </si>
  <si>
    <t>艺术家-40*60cm/15.75*23.62in</t>
  </si>
  <si>
    <t>艺术家-50*80cm/19.69*31.5in</t>
  </si>
  <si>
    <t>载歌载舞-40*60cm/15.75*23.62in</t>
  </si>
  <si>
    <t>载歌载舞-50*80cm/19.69*31.5in</t>
  </si>
  <si>
    <t>蛛网-40*60cm/15.75*23.62in</t>
  </si>
  <si>
    <t>蛛网-50*80cm/19.69*31.5in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</si>
</sst>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7" formatCode="&quot;￥&quot;#,##0.00;&quot;￥&quot;\-#,##0.00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0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3" borderId="2" applyNumberFormat="0" applyFont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3" applyNumberFormat="0" applyFill="0" applyAlignment="0" applyProtection="0">
      <alignment vertical="center"/>
    </xf>
    <xf numFmtId="0" fontId="7" fillId="0" borderId="3" applyNumberFormat="0" applyFill="0" applyAlignment="0" applyProtection="0">
      <alignment vertical="center"/>
    </xf>
    <xf numFmtId="0" fontId="8" fillId="0" borderId="4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4" borderId="5" applyNumberFormat="0" applyAlignment="0" applyProtection="0">
      <alignment vertical="center"/>
    </xf>
    <xf numFmtId="0" fontId="10" fillId="5" borderId="6" applyNumberFormat="0" applyAlignment="0" applyProtection="0">
      <alignment vertical="center"/>
    </xf>
    <xf numFmtId="0" fontId="11" fillId="5" borderId="5" applyNumberFormat="0" applyAlignment="0" applyProtection="0">
      <alignment vertical="center"/>
    </xf>
    <xf numFmtId="0" fontId="12" fillId="6" borderId="7" applyNumberFormat="0" applyAlignment="0" applyProtection="0">
      <alignment vertical="center"/>
    </xf>
    <xf numFmtId="0" fontId="13" fillId="0" borderId="8" applyNumberFormat="0" applyFill="0" applyAlignment="0" applyProtection="0">
      <alignment vertical="center"/>
    </xf>
    <xf numFmtId="0" fontId="14" fillId="0" borderId="9" applyNumberFormat="0" applyFill="0" applyAlignment="0" applyProtection="0">
      <alignment vertical="center"/>
    </xf>
    <xf numFmtId="0" fontId="15" fillId="7" borderId="0" applyNumberFormat="0" applyBorder="0" applyAlignment="0" applyProtection="0">
      <alignment vertical="center"/>
    </xf>
    <xf numFmtId="0" fontId="16" fillId="8" borderId="0" applyNumberFormat="0" applyBorder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8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9" fillId="12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8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8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9" fillId="2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8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8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9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8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9" fillId="32" borderId="0" applyNumberFormat="0" applyBorder="0" applyAlignment="0" applyProtection="0">
      <alignment vertical="center"/>
    </xf>
    <xf numFmtId="0" fontId="18" fillId="33" borderId="0" applyNumberFormat="0" applyBorder="0" applyAlignment="0" applyProtection="0">
      <alignment vertical="center"/>
    </xf>
  </cellStyleXfs>
  <cellXfs count="7">
    <xf numFmtId="0" fontId="0" fillId="0" borderId="0" xfId="0">
      <alignment vertical="center"/>
    </xf>
    <xf numFmtId="0" fontId="0" fillId="2" borderId="1" xfId="0" applyFill="1" applyBorder="1" applyAlignment="1">
      <alignment horizontal="center" vertical="center"/>
    </xf>
    <xf numFmtId="7" fontId="0" fillId="2" borderId="1" xfId="0" applyNumberFormat="1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7" fontId="0" fillId="0" borderId="0" xfId="0" applyNumberFormat="1" applyFill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0" borderId="0" xfId="0" applyFill="1" applyAlignment="1">
      <alignment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61"/>
  <sheetViews>
    <sheetView tabSelected="1" workbookViewId="0">
      <selection activeCell="A1" sqref="A1:K61"/>
    </sheetView>
  </sheetViews>
  <sheetFormatPr defaultColWidth="8.72727272727273" defaultRowHeight="14"/>
  <sheetData>
    <row r="1" ht="28" spans="1:1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" t="s">
        <v>6</v>
      </c>
      <c r="H1" s="1" t="s">
        <v>7</v>
      </c>
      <c r="I1" s="1" t="s">
        <v>8</v>
      </c>
      <c r="J1" s="5" t="s">
        <v>9</v>
      </c>
      <c r="K1" s="5" t="s">
        <v>10</v>
      </c>
    </row>
    <row r="2" ht="48" spans="1:11">
      <c r="A2" s="3" t="s">
        <v>11</v>
      </c>
      <c r="B2" s="3" t="s">
        <v>12</v>
      </c>
      <c r="C2" s="3" t="s">
        <v>13</v>
      </c>
      <c r="D2" s="3" t="s">
        <v>14</v>
      </c>
      <c r="E2" s="3" t="s">
        <v>15</v>
      </c>
      <c r="F2" s="3" t="s">
        <v>16</v>
      </c>
      <c r="G2" s="4">
        <v>5.2</v>
      </c>
      <c r="H2" s="3" t="str">
        <f>_xlfn.DISPIMG("ID_99704B6585CC48EB94FD5F6C2D80D91F",1)</f>
        <v>=DISPIMG("ID_99704B6585CC48EB94FD5F6C2D80D91F",1)</v>
      </c>
      <c r="I2" s="3">
        <v>101</v>
      </c>
      <c r="J2" s="6"/>
      <c r="K2" s="6"/>
    </row>
    <row r="3" ht="48" spans="1:11">
      <c r="A3" s="3"/>
      <c r="B3" s="3"/>
      <c r="C3" s="3"/>
      <c r="D3" s="3"/>
      <c r="E3" s="3"/>
      <c r="F3" s="3" t="s">
        <v>17</v>
      </c>
      <c r="G3" s="4">
        <v>8.5</v>
      </c>
      <c r="H3" s="3" t="str">
        <f>_xlfn.DISPIMG("ID_DC014FA1A4CD483AAA6568A81F91AE17",1)</f>
        <v>=DISPIMG("ID_DC014FA1A4CD483AAA6568A81F91AE17",1)</v>
      </c>
      <c r="I3" s="3">
        <v>102</v>
      </c>
      <c r="J3" s="6"/>
      <c r="K3" s="6"/>
    </row>
    <row r="4" ht="48" spans="1:11">
      <c r="A4" s="3"/>
      <c r="B4" s="3"/>
      <c r="C4" s="3"/>
      <c r="D4" s="3"/>
      <c r="E4" s="3"/>
      <c r="F4" s="3" t="s">
        <v>18</v>
      </c>
      <c r="G4" s="4">
        <v>5.2</v>
      </c>
      <c r="H4" s="3" t="str">
        <f>_xlfn.DISPIMG("ID_123A766E64594C8AA46E0547C74F4CE1",1)</f>
        <v>=DISPIMG("ID_123A766E64594C8AA46E0547C74F4CE1",1)</v>
      </c>
      <c r="I4" s="3">
        <v>103</v>
      </c>
      <c r="J4" s="6"/>
      <c r="K4" s="6"/>
    </row>
    <row r="5" ht="48" spans="1:11">
      <c r="A5" s="3"/>
      <c r="B5" s="3"/>
      <c r="C5" s="3"/>
      <c r="D5" s="3"/>
      <c r="E5" s="3"/>
      <c r="F5" s="3" t="s">
        <v>19</v>
      </c>
      <c r="G5" s="4">
        <v>8.5</v>
      </c>
      <c r="H5" s="3" t="str">
        <f>_xlfn.DISPIMG("ID_3FB3CC26DE6C4B98B22848087A8A1EAC",1)</f>
        <v>=DISPIMG("ID_3FB3CC26DE6C4B98B22848087A8A1EAC",1)</v>
      </c>
      <c r="I5" s="3">
        <v>104</v>
      </c>
      <c r="J5" s="6"/>
      <c r="K5" s="6"/>
    </row>
    <row r="6" ht="48" spans="1:11">
      <c r="A6" s="3"/>
      <c r="B6" s="3"/>
      <c r="C6" s="3"/>
      <c r="D6" s="3"/>
      <c r="E6" s="3"/>
      <c r="F6" s="3" t="s">
        <v>20</v>
      </c>
      <c r="G6" s="4">
        <v>5.2</v>
      </c>
      <c r="H6" s="3" t="str">
        <f>_xlfn.DISPIMG("ID_56D2B4C904EA44EB8109386A238E554B",1)</f>
        <v>=DISPIMG("ID_56D2B4C904EA44EB8109386A238E554B",1)</v>
      </c>
      <c r="I6" s="3">
        <v>105</v>
      </c>
      <c r="J6" s="6"/>
      <c r="K6" s="6"/>
    </row>
    <row r="7" ht="48" spans="1:11">
      <c r="A7" s="3"/>
      <c r="B7" s="3"/>
      <c r="C7" s="3"/>
      <c r="D7" s="3"/>
      <c r="E7" s="3"/>
      <c r="F7" s="3" t="s">
        <v>21</v>
      </c>
      <c r="G7" s="4">
        <v>8.5</v>
      </c>
      <c r="H7" s="3" t="str">
        <f>_xlfn.DISPIMG("ID_133DB73D89CF48DB9247AD278E90FCE7",1)</f>
        <v>=DISPIMG("ID_133DB73D89CF48DB9247AD278E90FCE7",1)</v>
      </c>
      <c r="I7" s="3">
        <v>106</v>
      </c>
      <c r="J7" s="6"/>
      <c r="K7" s="6"/>
    </row>
    <row r="8" ht="48" spans="1:11">
      <c r="A8" s="3"/>
      <c r="B8" s="3"/>
      <c r="C8" s="3"/>
      <c r="D8" s="3"/>
      <c r="E8" s="3"/>
      <c r="F8" s="3" t="s">
        <v>22</v>
      </c>
      <c r="G8" s="4">
        <v>5.2</v>
      </c>
      <c r="H8" s="3" t="str">
        <f>_xlfn.DISPIMG("ID_4EB64C6287644BCC87649C6808ECB46D",1)</f>
        <v>=DISPIMG("ID_4EB64C6287644BCC87649C6808ECB46D",1)</v>
      </c>
      <c r="I8" s="3">
        <v>107</v>
      </c>
      <c r="J8" s="6"/>
      <c r="K8" s="6"/>
    </row>
    <row r="9" ht="48" spans="1:11">
      <c r="A9" s="3"/>
      <c r="B9" s="3"/>
      <c r="C9" s="3"/>
      <c r="D9" s="3"/>
      <c r="E9" s="3"/>
      <c r="F9" s="3" t="s">
        <v>23</v>
      </c>
      <c r="G9" s="4">
        <v>8.5</v>
      </c>
      <c r="H9" s="3" t="str">
        <f>_xlfn.DISPIMG("ID_D8A8E06BC6BA42CD8BA1E1064ABD7E39",1)</f>
        <v>=DISPIMG("ID_D8A8E06BC6BA42CD8BA1E1064ABD7E39",1)</v>
      </c>
      <c r="I9" s="3">
        <v>108</v>
      </c>
      <c r="J9" s="6"/>
      <c r="K9" s="6"/>
    </row>
    <row r="10" ht="48" spans="1:11">
      <c r="A10" s="3"/>
      <c r="B10" s="3"/>
      <c r="C10" s="3"/>
      <c r="D10" s="3"/>
      <c r="E10" s="3"/>
      <c r="F10" s="3" t="s">
        <v>24</v>
      </c>
      <c r="G10" s="4">
        <v>5.2</v>
      </c>
      <c r="H10" s="3" t="str">
        <f>_xlfn.DISPIMG("ID_A4C39021B8AA482FB60F79E0A4D3F164",1)</f>
        <v>=DISPIMG("ID_A4C39021B8AA482FB60F79E0A4D3F164",1)</v>
      </c>
      <c r="I10" s="3">
        <v>109</v>
      </c>
      <c r="J10" s="6"/>
      <c r="K10" s="6"/>
    </row>
    <row r="11" ht="48" spans="1:11">
      <c r="A11" s="3"/>
      <c r="B11" s="3"/>
      <c r="C11" s="3"/>
      <c r="D11" s="3"/>
      <c r="E11" s="3"/>
      <c r="F11" s="3" t="s">
        <v>25</v>
      </c>
      <c r="G11" s="4">
        <v>8.5</v>
      </c>
      <c r="H11" s="3" t="str">
        <f>_xlfn.DISPIMG("ID_CB3CA4B0F931462E8FE6C719664DCDA8",1)</f>
        <v>=DISPIMG("ID_CB3CA4B0F931462E8FE6C719664DCDA8",1)</v>
      </c>
      <c r="I11" s="3">
        <v>110</v>
      </c>
      <c r="J11" s="6"/>
      <c r="K11" s="6"/>
    </row>
    <row r="12" ht="48" spans="1:11">
      <c r="A12" s="3"/>
      <c r="B12" s="3"/>
      <c r="C12" s="3"/>
      <c r="D12" s="3"/>
      <c r="E12" s="3"/>
      <c r="F12" s="3" t="s">
        <v>26</v>
      </c>
      <c r="G12" s="4">
        <v>5.2</v>
      </c>
      <c r="H12" s="3" t="str">
        <f>_xlfn.DISPIMG("ID_204F6C6EEA24488E97004995151CE6A8",1)</f>
        <v>=DISPIMG("ID_204F6C6EEA24488E97004995151CE6A8",1)</v>
      </c>
      <c r="I12" s="3">
        <v>111</v>
      </c>
      <c r="J12" s="6"/>
      <c r="K12" s="6"/>
    </row>
    <row r="13" ht="48" spans="1:11">
      <c r="A13" s="3"/>
      <c r="B13" s="3"/>
      <c r="C13" s="3"/>
      <c r="D13" s="3"/>
      <c r="E13" s="3"/>
      <c r="F13" s="3" t="s">
        <v>27</v>
      </c>
      <c r="G13" s="4">
        <v>8.5</v>
      </c>
      <c r="H13" s="3" t="str">
        <f>_xlfn.DISPIMG("ID_4DD05715E42949A5A44801D0B15292AD",1)</f>
        <v>=DISPIMG("ID_4DD05715E42949A5A44801D0B15292AD",1)</v>
      </c>
      <c r="I13" s="3">
        <v>112</v>
      </c>
      <c r="J13" s="6"/>
      <c r="K13" s="6"/>
    </row>
    <row r="14" ht="48" spans="1:11">
      <c r="A14" s="3"/>
      <c r="B14" s="3"/>
      <c r="C14" s="3"/>
      <c r="D14" s="3"/>
      <c r="E14" s="3"/>
      <c r="F14" s="3" t="s">
        <v>28</v>
      </c>
      <c r="G14" s="4">
        <v>5.2</v>
      </c>
      <c r="H14" s="3" t="str">
        <f>_xlfn.DISPIMG("ID_9AF3A66C4EAF469A83A2E85C9D7CF9C8",1)</f>
        <v>=DISPIMG("ID_9AF3A66C4EAF469A83A2E85C9D7CF9C8",1)</v>
      </c>
      <c r="I14" s="3">
        <v>113</v>
      </c>
      <c r="J14" s="6"/>
      <c r="K14" s="6"/>
    </row>
    <row r="15" ht="48" spans="1:11">
      <c r="A15" s="3"/>
      <c r="B15" s="3"/>
      <c r="C15" s="3"/>
      <c r="D15" s="3"/>
      <c r="E15" s="3"/>
      <c r="F15" s="3" t="s">
        <v>29</v>
      </c>
      <c r="G15" s="4">
        <v>8.5</v>
      </c>
      <c r="H15" s="3" t="str">
        <f>_xlfn.DISPIMG("ID_940D16BCEE7046279F5DBB9645906A51",1)</f>
        <v>=DISPIMG("ID_940D16BCEE7046279F5DBB9645906A51",1)</v>
      </c>
      <c r="I15" s="3">
        <v>114</v>
      </c>
      <c r="J15" s="6"/>
      <c r="K15" s="6"/>
    </row>
    <row r="16" ht="48" spans="1:11">
      <c r="A16" s="3"/>
      <c r="B16" s="3"/>
      <c r="C16" s="3"/>
      <c r="D16" s="3"/>
      <c r="E16" s="3"/>
      <c r="F16" s="3" t="s">
        <v>30</v>
      </c>
      <c r="G16" s="4">
        <v>5.2</v>
      </c>
      <c r="H16" s="3" t="str">
        <f>_xlfn.DISPIMG("ID_CD4DAC2A5B074EC2B5AA56394B3A7891",1)</f>
        <v>=DISPIMG("ID_CD4DAC2A5B074EC2B5AA56394B3A7891",1)</v>
      </c>
      <c r="I16" s="3">
        <v>115</v>
      </c>
      <c r="J16" s="6"/>
      <c r="K16" s="6"/>
    </row>
    <row r="17" ht="48" spans="1:11">
      <c r="A17" s="3"/>
      <c r="B17" s="3"/>
      <c r="C17" s="3"/>
      <c r="D17" s="3"/>
      <c r="E17" s="3"/>
      <c r="F17" s="3" t="s">
        <v>31</v>
      </c>
      <c r="G17" s="4">
        <v>8.5</v>
      </c>
      <c r="H17" s="3" t="str">
        <f>_xlfn.DISPIMG("ID_1ACC37F2D24A44D5813951E87C890DAE",1)</f>
        <v>=DISPIMG("ID_1ACC37F2D24A44D5813951E87C890DAE",1)</v>
      </c>
      <c r="I17" s="3">
        <v>116</v>
      </c>
      <c r="J17" s="6"/>
      <c r="K17" s="6"/>
    </row>
    <row r="18" ht="48" spans="1:11">
      <c r="A18" s="3"/>
      <c r="B18" s="3"/>
      <c r="C18" s="3"/>
      <c r="D18" s="3"/>
      <c r="E18" s="3"/>
      <c r="F18" s="3" t="s">
        <v>32</v>
      </c>
      <c r="G18" s="4">
        <v>5.2</v>
      </c>
      <c r="H18" s="3" t="str">
        <f>_xlfn.DISPIMG("ID_A5E5114C96E34E938D5DEB7002D72B08",1)</f>
        <v>=DISPIMG("ID_A5E5114C96E34E938D5DEB7002D72B08",1)</v>
      </c>
      <c r="I18" s="3">
        <v>117</v>
      </c>
      <c r="J18" s="6"/>
      <c r="K18" s="6"/>
    </row>
    <row r="19" ht="48" spans="1:11">
      <c r="A19" s="3"/>
      <c r="B19" s="3"/>
      <c r="C19" s="3"/>
      <c r="D19" s="3"/>
      <c r="E19" s="3"/>
      <c r="F19" s="3" t="s">
        <v>33</v>
      </c>
      <c r="G19" s="4">
        <v>8.5</v>
      </c>
      <c r="H19" s="3" t="str">
        <f>_xlfn.DISPIMG("ID_7DD677DE0A694611B1474557003F5061",1)</f>
        <v>=DISPIMG("ID_7DD677DE0A694611B1474557003F5061",1)</v>
      </c>
      <c r="I19" s="3">
        <v>118</v>
      </c>
      <c r="J19" s="6"/>
      <c r="K19" s="6"/>
    </row>
    <row r="20" ht="48" spans="1:11">
      <c r="A20" s="3"/>
      <c r="B20" s="3"/>
      <c r="C20" s="3"/>
      <c r="D20" s="3"/>
      <c r="E20" s="3"/>
      <c r="F20" s="3" t="s">
        <v>34</v>
      </c>
      <c r="G20" s="4">
        <v>5.2</v>
      </c>
      <c r="H20" s="3" t="str">
        <f>_xlfn.DISPIMG("ID_0204A974CB504B7D921AFE682D726903",1)</f>
        <v>=DISPIMG("ID_0204A974CB504B7D921AFE682D726903",1)</v>
      </c>
      <c r="I20" s="3">
        <v>119</v>
      </c>
      <c r="J20" s="6"/>
      <c r="K20" s="6"/>
    </row>
    <row r="21" ht="48" spans="1:11">
      <c r="A21" s="3"/>
      <c r="B21" s="3"/>
      <c r="C21" s="3"/>
      <c r="D21" s="3"/>
      <c r="E21" s="3"/>
      <c r="F21" s="3" t="s">
        <v>35</v>
      </c>
      <c r="G21" s="4">
        <v>8.5</v>
      </c>
      <c r="H21" s="3" t="str">
        <f>_xlfn.DISPIMG("ID_EDCA25EEFFD94FAE8E83B71258D3039B",1)</f>
        <v>=DISPIMG("ID_EDCA25EEFFD94FAE8E83B71258D3039B",1)</v>
      </c>
      <c r="I21" s="3">
        <v>120</v>
      </c>
      <c r="J21" s="6"/>
      <c r="K21" s="6"/>
    </row>
    <row r="22" ht="48" spans="1:11">
      <c r="A22" s="3" t="s">
        <v>36</v>
      </c>
      <c r="B22" s="3" t="s">
        <v>12</v>
      </c>
      <c r="C22" s="3" t="s">
        <v>13</v>
      </c>
      <c r="D22" s="3" t="s">
        <v>37</v>
      </c>
      <c r="E22" s="3" t="s">
        <v>15</v>
      </c>
      <c r="F22" s="3" t="s">
        <v>38</v>
      </c>
      <c r="G22" s="4">
        <v>5.2</v>
      </c>
      <c r="H22" s="3" t="str">
        <f>_xlfn.DISPIMG("ID_4E6B831D13AF4AA482B3815F2680FC4A",1)</f>
        <v>=DISPIMG("ID_4E6B831D13AF4AA482B3815F2680FC4A",1)</v>
      </c>
      <c r="I22" s="3">
        <v>101</v>
      </c>
      <c r="J22" s="6"/>
      <c r="K22" s="6"/>
    </row>
    <row r="23" ht="48" spans="1:11">
      <c r="A23" s="3"/>
      <c r="B23" s="3"/>
      <c r="C23" s="3"/>
      <c r="D23" s="3"/>
      <c r="E23" s="3"/>
      <c r="F23" s="3" t="s">
        <v>39</v>
      </c>
      <c r="G23" s="4">
        <v>8.5</v>
      </c>
      <c r="H23" s="3" t="str">
        <f>_xlfn.DISPIMG("ID_89072998EADF4FC3B81C3D9D68254ACA",1)</f>
        <v>=DISPIMG("ID_89072998EADF4FC3B81C3D9D68254ACA",1)</v>
      </c>
      <c r="I23" s="3">
        <v>102</v>
      </c>
      <c r="J23" s="6"/>
      <c r="K23" s="6"/>
    </row>
    <row r="24" ht="48" spans="1:11">
      <c r="A24" s="3"/>
      <c r="B24" s="3"/>
      <c r="C24" s="3"/>
      <c r="D24" s="3"/>
      <c r="E24" s="3"/>
      <c r="F24" s="3" t="s">
        <v>40</v>
      </c>
      <c r="G24" s="4">
        <v>5.2</v>
      </c>
      <c r="H24" s="3" t="str">
        <f>_xlfn.DISPIMG("ID_0E066D43C3BC4C30AB83773946087E3D",1)</f>
        <v>=DISPIMG("ID_0E066D43C3BC4C30AB83773946087E3D",1)</v>
      </c>
      <c r="I24" s="3">
        <v>103</v>
      </c>
      <c r="J24" s="6"/>
      <c r="K24" s="6"/>
    </row>
    <row r="25" ht="48" spans="1:11">
      <c r="A25" s="3"/>
      <c r="B25" s="3"/>
      <c r="C25" s="3"/>
      <c r="D25" s="3"/>
      <c r="E25" s="3"/>
      <c r="F25" s="3" t="s">
        <v>41</v>
      </c>
      <c r="G25" s="4">
        <v>8.5</v>
      </c>
      <c r="H25" s="3" t="str">
        <f>_xlfn.DISPIMG("ID_BBA7185B3EBA49748B7B5FD605F41AE9",1)</f>
        <v>=DISPIMG("ID_BBA7185B3EBA49748B7B5FD605F41AE9",1)</v>
      </c>
      <c r="I25" s="3">
        <v>104</v>
      </c>
      <c r="J25" s="6"/>
      <c r="K25" s="6"/>
    </row>
    <row r="26" ht="48" spans="1:11">
      <c r="A26" s="3"/>
      <c r="B26" s="3"/>
      <c r="C26" s="3"/>
      <c r="D26" s="3"/>
      <c r="E26" s="3"/>
      <c r="F26" s="3" t="s">
        <v>42</v>
      </c>
      <c r="G26" s="4">
        <v>5.2</v>
      </c>
      <c r="H26" s="3" t="str">
        <f>_xlfn.DISPIMG("ID_64131CFBD8014D1CABA39EFB707A5D36",1)</f>
        <v>=DISPIMG("ID_64131CFBD8014D1CABA39EFB707A5D36",1)</v>
      </c>
      <c r="I26" s="3">
        <v>105</v>
      </c>
      <c r="J26" s="6"/>
      <c r="K26" s="6"/>
    </row>
    <row r="27" ht="48" spans="1:11">
      <c r="A27" s="3"/>
      <c r="B27" s="3"/>
      <c r="C27" s="3"/>
      <c r="D27" s="3"/>
      <c r="E27" s="3"/>
      <c r="F27" s="3" t="s">
        <v>43</v>
      </c>
      <c r="G27" s="4">
        <v>8.5</v>
      </c>
      <c r="H27" s="3" t="str">
        <f>_xlfn.DISPIMG("ID_1904061496A2430BB917F680258E974C",1)</f>
        <v>=DISPIMG("ID_1904061496A2430BB917F680258E974C",1)</v>
      </c>
      <c r="I27" s="3">
        <v>106</v>
      </c>
      <c r="J27" s="6"/>
      <c r="K27" s="6"/>
    </row>
    <row r="28" ht="48" spans="1:11">
      <c r="A28" s="3"/>
      <c r="B28" s="3"/>
      <c r="C28" s="3"/>
      <c r="D28" s="3"/>
      <c r="E28" s="3"/>
      <c r="F28" s="3" t="s">
        <v>44</v>
      </c>
      <c r="G28" s="4">
        <v>5.2</v>
      </c>
      <c r="H28" s="3" t="str">
        <f>_xlfn.DISPIMG("ID_8527DEB0A5FC4092AB3D64483901DCAD",1)</f>
        <v>=DISPIMG("ID_8527DEB0A5FC4092AB3D64483901DCAD",1)</v>
      </c>
      <c r="I28" s="3">
        <v>107</v>
      </c>
      <c r="J28" s="6"/>
      <c r="K28" s="6"/>
    </row>
    <row r="29" ht="48" spans="1:11">
      <c r="A29" s="3"/>
      <c r="B29" s="3"/>
      <c r="C29" s="3"/>
      <c r="D29" s="3"/>
      <c r="E29" s="3"/>
      <c r="F29" s="3" t="s">
        <v>45</v>
      </c>
      <c r="G29" s="4">
        <v>8.5</v>
      </c>
      <c r="H29" s="3" t="str">
        <f>_xlfn.DISPIMG("ID_087B41BE410E45EA9EBC77FE9277EF7C",1)</f>
        <v>=DISPIMG("ID_087B41BE410E45EA9EBC77FE9277EF7C",1)</v>
      </c>
      <c r="I29" s="3">
        <v>108</v>
      </c>
      <c r="J29" s="6"/>
      <c r="K29" s="6"/>
    </row>
    <row r="30" ht="48" spans="1:11">
      <c r="A30" s="3"/>
      <c r="B30" s="3"/>
      <c r="C30" s="3"/>
      <c r="D30" s="3"/>
      <c r="E30" s="3"/>
      <c r="F30" s="3" t="s">
        <v>46</v>
      </c>
      <c r="G30" s="4">
        <v>5.2</v>
      </c>
      <c r="H30" s="3" t="str">
        <f>_xlfn.DISPIMG("ID_5B91E639A24E4E648834C18FB1273A38",1)</f>
        <v>=DISPIMG("ID_5B91E639A24E4E648834C18FB1273A38",1)</v>
      </c>
      <c r="I30" s="3">
        <v>109</v>
      </c>
      <c r="J30" s="6"/>
      <c r="K30" s="6"/>
    </row>
    <row r="31" ht="48" spans="1:11">
      <c r="A31" s="3"/>
      <c r="B31" s="3"/>
      <c r="C31" s="3"/>
      <c r="D31" s="3"/>
      <c r="E31" s="3"/>
      <c r="F31" s="3" t="s">
        <v>47</v>
      </c>
      <c r="G31" s="4">
        <v>8.5</v>
      </c>
      <c r="H31" s="3" t="str">
        <f>_xlfn.DISPIMG("ID_5C47D8EE9FAD44ACAE2290C88564A64B",1)</f>
        <v>=DISPIMG("ID_5C47D8EE9FAD44ACAE2290C88564A64B",1)</v>
      </c>
      <c r="I31" s="3">
        <v>110</v>
      </c>
      <c r="J31" s="6"/>
      <c r="K31" s="6"/>
    </row>
    <row r="32" ht="48" spans="1:11">
      <c r="A32" s="3"/>
      <c r="B32" s="3"/>
      <c r="C32" s="3"/>
      <c r="D32" s="3"/>
      <c r="E32" s="3"/>
      <c r="F32" s="3" t="s">
        <v>48</v>
      </c>
      <c r="G32" s="4">
        <v>5.2</v>
      </c>
      <c r="H32" s="3" t="str">
        <f>_xlfn.DISPIMG("ID_9D202FC890FA41E38CB642D0A7999392",1)</f>
        <v>=DISPIMG("ID_9D202FC890FA41E38CB642D0A7999392",1)</v>
      </c>
      <c r="I32" s="3">
        <v>111</v>
      </c>
      <c r="J32" s="6"/>
      <c r="K32" s="6"/>
    </row>
    <row r="33" ht="48" spans="1:11">
      <c r="A33" s="3"/>
      <c r="B33" s="3"/>
      <c r="C33" s="3"/>
      <c r="D33" s="3"/>
      <c r="E33" s="3"/>
      <c r="F33" s="3" t="s">
        <v>49</v>
      </c>
      <c r="G33" s="4">
        <v>8.5</v>
      </c>
      <c r="H33" s="3" t="str">
        <f>_xlfn.DISPIMG("ID_8E7C9816E5D447B285FF33284CAD052F",1)</f>
        <v>=DISPIMG("ID_8E7C9816E5D447B285FF33284CAD052F",1)</v>
      </c>
      <c r="I33" s="3">
        <v>112</v>
      </c>
      <c r="J33" s="6"/>
      <c r="K33" s="6"/>
    </row>
    <row r="34" ht="48" spans="1:11">
      <c r="A34" s="3"/>
      <c r="B34" s="3"/>
      <c r="C34" s="3"/>
      <c r="D34" s="3"/>
      <c r="E34" s="3"/>
      <c r="F34" s="3" t="s">
        <v>50</v>
      </c>
      <c r="G34" s="4">
        <v>5.2</v>
      </c>
      <c r="H34" s="3" t="str">
        <f>_xlfn.DISPIMG("ID_E9DEDDC407CA432E850AC23F3F6ADC69",1)</f>
        <v>=DISPIMG("ID_E9DEDDC407CA432E850AC23F3F6ADC69",1)</v>
      </c>
      <c r="I34" s="3">
        <v>113</v>
      </c>
      <c r="J34" s="6"/>
      <c r="K34" s="6"/>
    </row>
    <row r="35" ht="48" spans="1:11">
      <c r="A35" s="3"/>
      <c r="B35" s="3"/>
      <c r="C35" s="3"/>
      <c r="D35" s="3"/>
      <c r="E35" s="3"/>
      <c r="F35" s="3" t="s">
        <v>51</v>
      </c>
      <c r="G35" s="4">
        <v>8.5</v>
      </c>
      <c r="H35" s="3" t="str">
        <f>_xlfn.DISPIMG("ID_99A9CFBA204542AB9EF0661092A878C6",1)</f>
        <v>=DISPIMG("ID_99A9CFBA204542AB9EF0661092A878C6",1)</v>
      </c>
      <c r="I35" s="3">
        <v>114</v>
      </c>
      <c r="J35" s="6"/>
      <c r="K35" s="6"/>
    </row>
    <row r="36" ht="48" spans="1:11">
      <c r="A36" s="3"/>
      <c r="B36" s="3"/>
      <c r="C36" s="3"/>
      <c r="D36" s="3"/>
      <c r="E36" s="3"/>
      <c r="F36" s="3" t="s">
        <v>52</v>
      </c>
      <c r="G36" s="4">
        <v>5.2</v>
      </c>
      <c r="H36" s="3" t="str">
        <f>_xlfn.DISPIMG("ID_2D8DFE9245894C15AB8A89D73A569DA1",1)</f>
        <v>=DISPIMG("ID_2D8DFE9245894C15AB8A89D73A569DA1",1)</v>
      </c>
      <c r="I36" s="3">
        <v>115</v>
      </c>
      <c r="J36" s="6"/>
      <c r="K36" s="6"/>
    </row>
    <row r="37" ht="48" spans="1:11">
      <c r="A37" s="3"/>
      <c r="B37" s="3"/>
      <c r="C37" s="3"/>
      <c r="D37" s="3"/>
      <c r="E37" s="3"/>
      <c r="F37" s="3" t="s">
        <v>53</v>
      </c>
      <c r="G37" s="4">
        <v>8.5</v>
      </c>
      <c r="H37" s="3" t="str">
        <f>_xlfn.DISPIMG("ID_4E5FFD5173AB483A8DF2E99C97E2F179",1)</f>
        <v>=DISPIMG("ID_4E5FFD5173AB483A8DF2E99C97E2F179",1)</v>
      </c>
      <c r="I37" s="3">
        <v>116</v>
      </c>
      <c r="J37" s="6"/>
      <c r="K37" s="6"/>
    </row>
    <row r="38" ht="48" spans="1:11">
      <c r="A38" s="3"/>
      <c r="B38" s="3"/>
      <c r="C38" s="3"/>
      <c r="D38" s="3"/>
      <c r="E38" s="3"/>
      <c r="F38" s="3" t="s">
        <v>54</v>
      </c>
      <c r="G38" s="4">
        <v>5.2</v>
      </c>
      <c r="H38" s="3" t="str">
        <f>_xlfn.DISPIMG("ID_2396FD5438304D75983A93DDD39E52FA",1)</f>
        <v>=DISPIMG("ID_2396FD5438304D75983A93DDD39E52FA",1)</v>
      </c>
      <c r="I38" s="3">
        <v>117</v>
      </c>
      <c r="J38" s="6"/>
      <c r="K38" s="6"/>
    </row>
    <row r="39" ht="48" spans="1:11">
      <c r="A39" s="3"/>
      <c r="B39" s="3"/>
      <c r="C39" s="3"/>
      <c r="D39" s="3"/>
      <c r="E39" s="3"/>
      <c r="F39" s="3" t="s">
        <v>55</v>
      </c>
      <c r="G39" s="4">
        <v>8.5</v>
      </c>
      <c r="H39" s="3" t="str">
        <f>_xlfn.DISPIMG("ID_9737DDF3B3BA4D21AD3F617D23E8F276",1)</f>
        <v>=DISPIMG("ID_9737DDF3B3BA4D21AD3F617D23E8F276",1)</v>
      </c>
      <c r="I39" s="3">
        <v>118</v>
      </c>
      <c r="J39" s="6"/>
      <c r="K39" s="6"/>
    </row>
    <row r="40" ht="48" spans="1:11">
      <c r="A40" s="3"/>
      <c r="B40" s="3"/>
      <c r="C40" s="3"/>
      <c r="D40" s="3"/>
      <c r="E40" s="3"/>
      <c r="F40" s="3" t="s">
        <v>56</v>
      </c>
      <c r="G40" s="4">
        <v>5.2</v>
      </c>
      <c r="H40" s="3" t="str">
        <f>_xlfn.DISPIMG("ID_6017AF42AAD74DAF99538DF9272C106F",1)</f>
        <v>=DISPIMG("ID_6017AF42AAD74DAF99538DF9272C106F",1)</v>
      </c>
      <c r="I40" s="3">
        <v>119</v>
      </c>
      <c r="J40" s="6"/>
      <c r="K40" s="6"/>
    </row>
    <row r="41" ht="48" spans="1:11">
      <c r="A41" s="3"/>
      <c r="B41" s="3"/>
      <c r="C41" s="3"/>
      <c r="D41" s="3"/>
      <c r="E41" s="3"/>
      <c r="F41" s="3" t="s">
        <v>57</v>
      </c>
      <c r="G41" s="4">
        <v>8.5</v>
      </c>
      <c r="H41" s="3" t="str">
        <f>_xlfn.DISPIMG("ID_7A5BD58EAC0547F497A2F098F17AE916",1)</f>
        <v>=DISPIMG("ID_7A5BD58EAC0547F497A2F098F17AE916",1)</v>
      </c>
      <c r="I41" s="3">
        <v>120</v>
      </c>
      <c r="J41" s="6"/>
      <c r="K41" s="6"/>
    </row>
    <row r="42" ht="48" spans="1:11">
      <c r="A42" s="3" t="s">
        <v>58</v>
      </c>
      <c r="B42" s="3" t="s">
        <v>12</v>
      </c>
      <c r="C42" s="3" t="s">
        <v>13</v>
      </c>
      <c r="D42" s="3" t="s">
        <v>59</v>
      </c>
      <c r="E42" s="3" t="s">
        <v>15</v>
      </c>
      <c r="F42" s="3" t="s">
        <v>60</v>
      </c>
      <c r="G42" s="4">
        <v>5.2</v>
      </c>
      <c r="H42" s="3" t="str">
        <f>_xlfn.DISPIMG("ID_192F532BB16A4552B736F51328CE59DF",1)</f>
        <v>=DISPIMG("ID_192F532BB16A4552B736F51328CE59DF",1)</v>
      </c>
      <c r="I42" s="3">
        <v>101</v>
      </c>
      <c r="J42" s="6"/>
      <c r="K42" s="6"/>
    </row>
    <row r="43" ht="48" spans="1:11">
      <c r="A43" s="3"/>
      <c r="B43" s="3"/>
      <c r="C43" s="3"/>
      <c r="D43" s="3"/>
      <c r="E43" s="3"/>
      <c r="F43" s="3" t="s">
        <v>61</v>
      </c>
      <c r="G43" s="4">
        <v>8.5</v>
      </c>
      <c r="H43" s="3" t="str">
        <f>_xlfn.DISPIMG("ID_978092B3A3774341BE56F058ED6CEC44",1)</f>
        <v>=DISPIMG("ID_978092B3A3774341BE56F058ED6CEC44",1)</v>
      </c>
      <c r="I43" s="3">
        <v>102</v>
      </c>
      <c r="J43" s="6"/>
      <c r="K43" s="6"/>
    </row>
    <row r="44" ht="48" spans="1:11">
      <c r="A44" s="3"/>
      <c r="B44" s="3"/>
      <c r="C44" s="3"/>
      <c r="D44" s="3"/>
      <c r="E44" s="3"/>
      <c r="F44" s="3" t="s">
        <v>62</v>
      </c>
      <c r="G44" s="4">
        <v>5.2</v>
      </c>
      <c r="H44" s="3" t="str">
        <f>_xlfn.DISPIMG("ID_3B32968D74B7445DB0ED6E2594224FF5",1)</f>
        <v>=DISPIMG("ID_3B32968D74B7445DB0ED6E2594224FF5",1)</v>
      </c>
      <c r="I44" s="3">
        <v>103</v>
      </c>
      <c r="J44" s="6"/>
      <c r="K44" s="6"/>
    </row>
    <row r="45" ht="48" spans="1:11">
      <c r="A45" s="3"/>
      <c r="B45" s="3"/>
      <c r="C45" s="3"/>
      <c r="D45" s="3"/>
      <c r="E45" s="3"/>
      <c r="F45" s="3" t="s">
        <v>63</v>
      </c>
      <c r="G45" s="4">
        <v>8.5</v>
      </c>
      <c r="H45" s="3" t="str">
        <f>_xlfn.DISPIMG("ID_CBCEF7A09153498DA78631CC9E9891FB",1)</f>
        <v>=DISPIMG("ID_CBCEF7A09153498DA78631CC9E9891FB",1)</v>
      </c>
      <c r="I45" s="3">
        <v>104</v>
      </c>
      <c r="J45" s="6"/>
      <c r="K45" s="6"/>
    </row>
    <row r="46" ht="48" spans="1:11">
      <c r="A46" s="3"/>
      <c r="B46" s="3"/>
      <c r="C46" s="3"/>
      <c r="D46" s="3"/>
      <c r="E46" s="3"/>
      <c r="F46" s="3" t="s">
        <v>64</v>
      </c>
      <c r="G46" s="4">
        <v>5.2</v>
      </c>
      <c r="H46" s="3" t="str">
        <f>_xlfn.DISPIMG("ID_470C76DFC4BC4213AA9F037A4584BF78",1)</f>
        <v>=DISPIMG("ID_470C76DFC4BC4213AA9F037A4584BF78",1)</v>
      </c>
      <c r="I46" s="3">
        <v>105</v>
      </c>
      <c r="J46" s="6"/>
      <c r="K46" s="6"/>
    </row>
    <row r="47" ht="48" spans="1:11">
      <c r="A47" s="3"/>
      <c r="B47" s="3"/>
      <c r="C47" s="3"/>
      <c r="D47" s="3"/>
      <c r="E47" s="3"/>
      <c r="F47" s="3" t="s">
        <v>65</v>
      </c>
      <c r="G47" s="4">
        <v>8.5</v>
      </c>
      <c r="H47" s="3" t="str">
        <f>_xlfn.DISPIMG("ID_3142C4F028024159A797E4BFAFA6B8F2",1)</f>
        <v>=DISPIMG("ID_3142C4F028024159A797E4BFAFA6B8F2",1)</v>
      </c>
      <c r="I47" s="3">
        <v>106</v>
      </c>
      <c r="J47" s="6"/>
      <c r="K47" s="6"/>
    </row>
    <row r="48" ht="48" spans="1:11">
      <c r="A48" s="3"/>
      <c r="B48" s="3"/>
      <c r="C48" s="3"/>
      <c r="D48" s="3"/>
      <c r="E48" s="3"/>
      <c r="F48" s="3" t="s">
        <v>66</v>
      </c>
      <c r="G48" s="4">
        <v>5.2</v>
      </c>
      <c r="H48" s="3" t="str">
        <f>_xlfn.DISPIMG("ID_35A5E02803364F048FD7264E2DC939B7",1)</f>
        <v>=DISPIMG("ID_35A5E02803364F048FD7264E2DC939B7",1)</v>
      </c>
      <c r="I48" s="3">
        <v>107</v>
      </c>
      <c r="J48" s="6"/>
      <c r="K48" s="6"/>
    </row>
    <row r="49" ht="48" spans="1:11">
      <c r="A49" s="3"/>
      <c r="B49" s="3"/>
      <c r="C49" s="3"/>
      <c r="D49" s="3"/>
      <c r="E49" s="3"/>
      <c r="F49" s="3" t="s">
        <v>67</v>
      </c>
      <c r="G49" s="4">
        <v>8.5</v>
      </c>
      <c r="H49" s="3" t="str">
        <f>_xlfn.DISPIMG("ID_CF9C789AA5754683AEDED3569F016052",1)</f>
        <v>=DISPIMG("ID_CF9C789AA5754683AEDED3569F016052",1)</v>
      </c>
      <c r="I49" s="3">
        <v>108</v>
      </c>
      <c r="J49" s="6"/>
      <c r="K49" s="6"/>
    </row>
    <row r="50" ht="48" spans="1:11">
      <c r="A50" s="3"/>
      <c r="B50" s="3"/>
      <c r="C50" s="3"/>
      <c r="D50" s="3"/>
      <c r="E50" s="3"/>
      <c r="F50" s="3" t="s">
        <v>68</v>
      </c>
      <c r="G50" s="4">
        <v>5.2</v>
      </c>
      <c r="H50" s="3" t="str">
        <f>_xlfn.DISPIMG("ID_71F7C8966D344232BC80597759475486",1)</f>
        <v>=DISPIMG("ID_71F7C8966D344232BC80597759475486",1)</v>
      </c>
      <c r="I50" s="3">
        <v>109</v>
      </c>
      <c r="J50" s="6"/>
      <c r="K50" s="6"/>
    </row>
    <row r="51" ht="48" spans="1:11">
      <c r="A51" s="3"/>
      <c r="B51" s="3"/>
      <c r="C51" s="3"/>
      <c r="D51" s="3"/>
      <c r="E51" s="3"/>
      <c r="F51" s="3" t="s">
        <v>69</v>
      </c>
      <c r="G51" s="4">
        <v>8.5</v>
      </c>
      <c r="H51" s="3" t="str">
        <f>_xlfn.DISPIMG("ID_374AF096CD0F4D808DA745C59D8CF1DE",1)</f>
        <v>=DISPIMG("ID_374AF096CD0F4D808DA745C59D8CF1DE",1)</v>
      </c>
      <c r="I51" s="3">
        <v>110</v>
      </c>
      <c r="J51" s="6"/>
      <c r="K51" s="6"/>
    </row>
    <row r="52" ht="48" spans="1:11">
      <c r="A52" s="3"/>
      <c r="B52" s="3"/>
      <c r="C52" s="3"/>
      <c r="D52" s="3"/>
      <c r="E52" s="3"/>
      <c r="F52" s="3" t="s">
        <v>70</v>
      </c>
      <c r="G52" s="4">
        <v>5.2</v>
      </c>
      <c r="H52" s="3" t="str">
        <f>_xlfn.DISPIMG("ID_EB95BDB6CC1B446A9B40FECB31033407",1)</f>
        <v>=DISPIMG("ID_EB95BDB6CC1B446A9B40FECB31033407",1)</v>
      </c>
      <c r="I52" s="3">
        <v>111</v>
      </c>
      <c r="J52" s="6"/>
      <c r="K52" s="6"/>
    </row>
    <row r="53" ht="48" spans="1:11">
      <c r="A53" s="3"/>
      <c r="B53" s="3"/>
      <c r="C53" s="3"/>
      <c r="D53" s="3"/>
      <c r="E53" s="3"/>
      <c r="F53" s="3" t="s">
        <v>71</v>
      </c>
      <c r="G53" s="4">
        <v>8.5</v>
      </c>
      <c r="H53" s="3" t="str">
        <f>_xlfn.DISPIMG("ID_B883D9D788554CF290C67849CECFD10B",1)</f>
        <v>=DISPIMG("ID_B883D9D788554CF290C67849CECFD10B",1)</v>
      </c>
      <c r="I53" s="3">
        <v>112</v>
      </c>
      <c r="J53" s="6"/>
      <c r="K53" s="6"/>
    </row>
    <row r="54" ht="48" spans="1:11">
      <c r="A54" s="3"/>
      <c r="B54" s="3"/>
      <c r="C54" s="3"/>
      <c r="D54" s="3"/>
      <c r="E54" s="3"/>
      <c r="F54" s="3" t="s">
        <v>72</v>
      </c>
      <c r="G54" s="4">
        <v>5.2</v>
      </c>
      <c r="H54" s="3" t="str">
        <f>_xlfn.DISPIMG("ID_D65A86BD7CA8413F86E2BCBC3BF9B17B",1)</f>
        <v>=DISPIMG("ID_D65A86BD7CA8413F86E2BCBC3BF9B17B",1)</v>
      </c>
      <c r="I54" s="3">
        <v>113</v>
      </c>
      <c r="J54" s="6"/>
      <c r="K54" s="6"/>
    </row>
    <row r="55" ht="48" spans="1:11">
      <c r="A55" s="3"/>
      <c r="B55" s="3"/>
      <c r="C55" s="3"/>
      <c r="D55" s="3"/>
      <c r="E55" s="3"/>
      <c r="F55" s="3" t="s">
        <v>73</v>
      </c>
      <c r="G55" s="4">
        <v>8.5</v>
      </c>
      <c r="H55" s="3" t="str">
        <f>_xlfn.DISPIMG("ID_ED72C9651053483AA65E7BCB07CBF69A",1)</f>
        <v>=DISPIMG("ID_ED72C9651053483AA65E7BCB07CBF69A",1)</v>
      </c>
      <c r="I55" s="3">
        <v>114</v>
      </c>
      <c r="J55" s="6"/>
      <c r="K55" s="6"/>
    </row>
    <row r="56" ht="48" spans="1:11">
      <c r="A56" s="3"/>
      <c r="B56" s="3"/>
      <c r="C56" s="3"/>
      <c r="D56" s="3"/>
      <c r="E56" s="3"/>
      <c r="F56" s="3" t="s">
        <v>74</v>
      </c>
      <c r="G56" s="4">
        <v>5.2</v>
      </c>
      <c r="H56" s="3" t="str">
        <f>_xlfn.DISPIMG("ID_A228DE6985354D588D957C62EE8F0175",1)</f>
        <v>=DISPIMG("ID_A228DE6985354D588D957C62EE8F0175",1)</v>
      </c>
      <c r="I56" s="3">
        <v>115</v>
      </c>
      <c r="J56" s="6"/>
      <c r="K56" s="6"/>
    </row>
    <row r="57" ht="48" spans="1:11">
      <c r="A57" s="3"/>
      <c r="B57" s="3"/>
      <c r="C57" s="3"/>
      <c r="D57" s="3"/>
      <c r="E57" s="3"/>
      <c r="F57" s="3" t="s">
        <v>75</v>
      </c>
      <c r="G57" s="4">
        <v>8.5</v>
      </c>
      <c r="H57" s="3" t="str">
        <f>_xlfn.DISPIMG("ID_C534FF2D04254DCA8AB43F1FD2035EDC",1)</f>
        <v>=DISPIMG("ID_C534FF2D04254DCA8AB43F1FD2035EDC",1)</v>
      </c>
      <c r="I57" s="3">
        <v>116</v>
      </c>
      <c r="J57" s="6"/>
      <c r="K57" s="6"/>
    </row>
    <row r="58" ht="48" spans="1:11">
      <c r="A58" s="3"/>
      <c r="B58" s="3"/>
      <c r="C58" s="3"/>
      <c r="D58" s="3"/>
      <c r="E58" s="3"/>
      <c r="F58" s="3" t="s">
        <v>76</v>
      </c>
      <c r="G58" s="4">
        <v>5.2</v>
      </c>
      <c r="H58" s="3" t="str">
        <f>_xlfn.DISPIMG("ID_14412A6278C64DEDB13C14D84CD29E3F",1)</f>
        <v>=DISPIMG("ID_14412A6278C64DEDB13C14D84CD29E3F",1)</v>
      </c>
      <c r="I58" s="3">
        <v>117</v>
      </c>
      <c r="J58" s="6"/>
      <c r="K58" s="6"/>
    </row>
    <row r="59" ht="48" spans="1:11">
      <c r="A59" s="3"/>
      <c r="B59" s="3"/>
      <c r="C59" s="3"/>
      <c r="D59" s="3"/>
      <c r="E59" s="3"/>
      <c r="F59" s="3" t="s">
        <v>77</v>
      </c>
      <c r="G59" s="4">
        <v>8.5</v>
      </c>
      <c r="H59" s="3" t="str">
        <f>_xlfn.DISPIMG("ID_A68A9F4AC8064CD9BD06B0484CEAAB49",1)</f>
        <v>=DISPIMG("ID_A68A9F4AC8064CD9BD06B0484CEAAB49",1)</v>
      </c>
      <c r="I59" s="3">
        <v>118</v>
      </c>
      <c r="J59" s="6"/>
      <c r="K59" s="6"/>
    </row>
    <row r="60" ht="48" spans="1:11">
      <c r="A60" s="3"/>
      <c r="B60" s="3"/>
      <c r="C60" s="3"/>
      <c r="D60" s="3"/>
      <c r="E60" s="3"/>
      <c r="F60" s="3" t="s">
        <v>78</v>
      </c>
      <c r="G60" s="4">
        <v>5.2</v>
      </c>
      <c r="H60" s="3" t="str">
        <f>_xlfn.DISPIMG("ID_080E438E958B42E2B0688D6455AFDD4E",1)</f>
        <v>=DISPIMG("ID_080E438E958B42E2B0688D6455AFDD4E",1)</v>
      </c>
      <c r="I60" s="3">
        <v>119</v>
      </c>
      <c r="J60" s="6"/>
      <c r="K60" s="6"/>
    </row>
    <row r="61" ht="48" spans="1:11">
      <c r="A61" s="3"/>
      <c r="B61" s="3"/>
      <c r="C61" s="3"/>
      <c r="D61" s="3"/>
      <c r="E61" s="3"/>
      <c r="F61" s="3" t="s">
        <v>79</v>
      </c>
      <c r="G61" s="4">
        <v>8.5</v>
      </c>
      <c r="H61" s="3" t="str">
        <f>_xlfn.DISPIMG("ID_3B783C7C0AC64C229A6B844ABC14AC27",1)</f>
        <v>=DISPIMG("ID_3B783C7C0AC64C229A6B844ABC14AC27",1)</v>
      </c>
      <c r="I61" s="3">
        <v>120</v>
      </c>
      <c r="J61" s="6"/>
      <c r="K61" s="6"/>
    </row>
  </sheetData>
  <mergeCells count="15">
    <mergeCell ref="A2:A21"/>
    <mergeCell ref="A22:A41"/>
    <mergeCell ref="A42:A61"/>
    <mergeCell ref="B2:B21"/>
    <mergeCell ref="B22:B41"/>
    <mergeCell ref="B42:B61"/>
    <mergeCell ref="C2:C21"/>
    <mergeCell ref="C22:C41"/>
    <mergeCell ref="C42:C61"/>
    <mergeCell ref="D2:D21"/>
    <mergeCell ref="D22:D41"/>
    <mergeCell ref="D42:D61"/>
    <mergeCell ref="E2:E21"/>
    <mergeCell ref="E22:E41"/>
    <mergeCell ref="E42:E61"/>
  </mergeCells>
  <dataValidations count="1">
    <dataValidation type="list" allowBlank="1" showInputMessage="1" showErrorMessage="1" sqref="C1 C2:C21 C22:C41 C42:C61">
      <formula1>"CD和黑胶唱片,办公用品,宠物用品,家电,电子,工业和科学,家居、厨房用品,家居装修,健康和家居用品,乐器,美容和个人护理,汽车用品,视频游戏,手机和配件,庭院、草坪和园艺,玩具与游戏,母婴用品,服装、鞋靴和珠宝饰品,运动与户外用品,收藏品和工艺品,艺术品、工艺品和缝纫用品,各色美食,图书"</formula1>
    </dataValidation>
  </dataValidation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dcterms:created xsi:type="dcterms:W3CDTF">2024-07-29T16:34:18Z</dcterms:created>
  <dcterms:modified xsi:type="dcterms:W3CDTF">2024-07-29T16:35:17Z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A2941EBD982D40DDA8E211DC548A7687_11</vt:lpwstr>
  </property>
  <property fmtid="{D5CDD505-2E9C-101B-9397-08002B2CF9AE}" pid="3" name="KSOProductBuildVer">
    <vt:lpwstr>2052-12.1.0.17147</vt:lpwstr>
  </property>
</Properties>
</file>